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9440" windowHeight="12345"/>
  </bookViews>
  <sheets>
    <sheet name="Выручка" sheetId="1" r:id="rId1"/>
  </sheets>
  <externalReferences>
    <externalReference r:id="rId2"/>
  </externalReferences>
  <definedNames>
    <definedName name="god">[1]Титульный!$F$10</definedName>
    <definedName name="org">[1]Титульный!$F$13</definedName>
    <definedName name="region_name">[1]Титульный!$F$8</definedName>
  </definedNames>
  <calcPr calcId="145621"/>
</workbook>
</file>

<file path=xl/calcChain.xml><?xml version="1.0" encoding="utf-8"?>
<calcChain xmlns="http://schemas.openxmlformats.org/spreadsheetml/2006/main">
  <c r="B12" i="1" l="1"/>
  <c r="E10" i="1"/>
  <c r="C7" i="1"/>
  <c r="C6" i="1"/>
  <c r="E28" i="1"/>
  <c r="C28" i="1"/>
  <c r="E27" i="1"/>
  <c r="C27" i="1"/>
  <c r="E31" i="1"/>
  <c r="B33" i="1" s="1"/>
  <c r="E50" i="1"/>
  <c r="E49" i="1"/>
  <c r="E48" i="1"/>
  <c r="E52" i="1" l="1"/>
  <c r="B54" i="1" s="1"/>
  <c r="E71" i="1"/>
  <c r="E70" i="1"/>
  <c r="E74" i="1" s="1"/>
  <c r="B76" i="1" s="1"/>
  <c r="E114" i="1"/>
  <c r="B116" i="1" s="1"/>
  <c r="E95" i="1"/>
  <c r="E93" i="1"/>
  <c r="E92" i="1"/>
  <c r="E96" i="1" s="1"/>
  <c r="B98" i="1" s="1"/>
</calcChain>
</file>

<file path=xl/sharedStrings.xml><?xml version="1.0" encoding="utf-8"?>
<sst xmlns="http://schemas.openxmlformats.org/spreadsheetml/2006/main" count="121" uniqueCount="34">
  <si>
    <t>Расчет  выручки по регулируемому виду  деятелности (снабжение, транспортировки воды и стоков, передача эл.энергии) в 2016г по ПАО "Ярославский судостроительный завод"</t>
  </si>
  <si>
    <t>Факт объемы  по передаче (снабжению) сторон.потребителям</t>
  </si>
  <si>
    <t>Выручка, сумма б/НДС</t>
  </si>
  <si>
    <t>Вид регулируемой деятельности</t>
  </si>
  <si>
    <t>руб.</t>
  </si>
  <si>
    <t>м,3</t>
  </si>
  <si>
    <t>кВт.ч.</t>
  </si>
  <si>
    <t>Транспортировка  воды сторонним потребителям</t>
  </si>
  <si>
    <t>Транспортировка водоотведения сторонним потребителям</t>
  </si>
  <si>
    <t>Снабжение технической водой сторонних потребителей</t>
  </si>
  <si>
    <t>Передача эл.энергии сторонним потребителям</t>
  </si>
  <si>
    <t>Всего размер выручки от сторонних потребителей, руб</t>
  </si>
  <si>
    <t>Выручка завода</t>
  </si>
  <si>
    <t>% выручки (передачи воды, эл.энергии) к общей выручке по заводу</t>
  </si>
  <si>
    <t xml:space="preserve">Примечание: </t>
  </si>
  <si>
    <t>Зам.начальника ОЭ</t>
  </si>
  <si>
    <t>Поз В.М.</t>
  </si>
  <si>
    <t>Расчет  выручки по регулируемому виду  деятелности (снабжение, транспортировки воды и стоков, передача эл.энергии) в 2015г по ПАО "Ярославский судостроительный завод"</t>
  </si>
  <si>
    <t>Начало регулирования тарифов по ПАО "ЯСЗ":</t>
  </si>
  <si>
    <t>— по обеспечению технической водой с 01.04.2015г</t>
  </si>
  <si>
    <t>*</t>
  </si>
  <si>
    <t xml:space="preserve">        Публичное акционерное общество "Ярославский судостроительный завод" зарегистрировано постановлением Администрации Фрунзенского р-на г. Ярославля №174 от 26.02.1993г. Основной вид деятельности - судостроение 99,5% (в том числе постройка военных кораблей)</t>
  </si>
  <si>
    <t>Пояснение</t>
  </si>
  <si>
    <t>Расчет  выручки по регулируемому виду  деятелности (снабжение, транспортировки воды и стоков, передача эл.энергии) за 2017г по ПАО "Ярославский судостроительный завод"</t>
  </si>
  <si>
    <t>Транспортировка водоснабжени  сторонним потребителям</t>
  </si>
  <si>
    <t>Транспортировка  водоотведения сторонним потребителям</t>
  </si>
  <si>
    <t>Сумма МРСК ( 1 С - фин.результат)</t>
  </si>
  <si>
    <t>Расчет  выручки по регулируемому виду  деятелности (снабжение, транспортировки воды и стоков, передача эл.энергии) за 2018г по ПАО "Ярославский судостроительный завод"</t>
  </si>
  <si>
    <t>Расчет  выручки по регулируемому виду  деятелности (снабжение, транспортировки воды и стоков, передача эл.энергии) за 2019г по ПАО "Ярославский судостроительный завод"</t>
  </si>
  <si>
    <t>Расчет  выручки по регулируемому виду  деятелности (снабжение, транспортировки воды и стоков, передача эл.энергии) в 2020 г. по ПАО "Ярославский судостроительный завод"</t>
  </si>
  <si>
    <t>Зам.генерального директора</t>
  </si>
  <si>
    <t>А.А. Минин</t>
  </si>
  <si>
    <t>по экономике</t>
  </si>
  <si>
    <t xml:space="preserve">        Публичное акционерное общество "Ярославский судостроительный завод" зарегистрировано постановлением Администрации Фрунзенского р-на г. Ярославля №174 от 26.02.1993г. Основной вид деятельности - судостроение 99,8 % (в том числе постройка военных кораблей)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</si>
</sst>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u/>
      <sz val="10"/>
      <color theme="10"/>
      <name val="Arial Cyr"/>
      <charset val="204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7" fillId="0" borderId="0" applyBorder="0">
      <alignment horizontal="center" vertical="center" wrapText="1"/>
    </xf>
    <xf numFmtId="0" fontId="8" fillId="0" borderId="4" applyBorder="0">
      <alignment horizontal="center" vertical="center" wrapText="1"/>
    </xf>
    <xf numFmtId="4" fontId="9" fillId="2" borderId="3" applyBorder="0">
      <alignment horizontal="right"/>
    </xf>
    <xf numFmtId="4" fontId="9" fillId="3" borderId="0" applyFont="0" applyBorder="0">
      <alignment horizontal="right"/>
    </xf>
    <xf numFmtId="0" fontId="1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3" fontId="0" fillId="0" borderId="3" xfId="0" applyNumberFormat="1" applyBorder="1"/>
    <xf numFmtId="3" fontId="0" fillId="0" borderId="0" xfId="0" applyNumberFormat="1"/>
    <xf numFmtId="0" fontId="0" fillId="0" borderId="3" xfId="0" applyFill="1" applyBorder="1" applyAlignment="1">
      <alignment wrapText="1"/>
    </xf>
    <xf numFmtId="3" fontId="2" fillId="0" borderId="3" xfId="0" applyNumberFormat="1" applyFont="1" applyBorder="1"/>
    <xf numFmtId="164" fontId="2" fillId="0" borderId="3" xfId="1" applyNumberFormat="1" applyFont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5" fillId="0" borderId="0" xfId="0" applyFont="1" applyFill="1" applyBorder="1" applyAlignment="1">
      <alignment vertical="top"/>
    </xf>
    <xf numFmtId="0" fontId="0" fillId="0" borderId="0" xfId="0" applyAlignment="1"/>
    <xf numFmtId="0" fontId="2" fillId="0" borderId="3" xfId="0" applyFont="1" applyFill="1" applyBorder="1" applyAlignment="1">
      <alignment wrapText="1"/>
    </xf>
    <xf numFmtId="3" fontId="0" fillId="0" borderId="3" xfId="0" applyNumberFormat="1" applyFill="1" applyBorder="1"/>
    <xf numFmtId="0" fontId="12" fillId="0" borderId="0" xfId="7" applyAlignment="1" applyProtection="1"/>
    <xf numFmtId="0" fontId="13" fillId="0" borderId="0" xfId="0" applyFont="1"/>
    <xf numFmtId="0" fontId="0" fillId="0" borderId="5" xfId="0" applyBorder="1"/>
    <xf numFmtId="0" fontId="5" fillId="0" borderId="5" xfId="0" applyFont="1" applyFill="1" applyBorder="1" applyAlignment="1">
      <alignment vertical="top"/>
    </xf>
    <xf numFmtId="0" fontId="0" fillId="0" borderId="5" xfId="0" applyBorder="1" applyAlignment="1"/>
    <xf numFmtId="0" fontId="0" fillId="0" borderId="0" xfId="0" applyBorder="1"/>
    <xf numFmtId="3" fontId="0" fillId="0" borderId="0" xfId="0" applyNumberFormat="1" applyBorder="1"/>
    <xf numFmtId="3" fontId="2" fillId="0" borderId="0" xfId="0" applyNumberFormat="1" applyFont="1" applyBorder="1"/>
    <xf numFmtId="4" fontId="2" fillId="0" borderId="3" xfId="1" applyNumberFormat="1" applyFont="1" applyBorder="1"/>
    <xf numFmtId="0" fontId="1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/>
  </cellXfs>
  <cellStyles count="8">
    <cellStyle name="Excel Built-in Normal" xfId="2"/>
    <cellStyle name="Гиперссылка" xfId="7" builtinId="8"/>
    <cellStyle name="Заголовок" xfId="3"/>
    <cellStyle name="ЗаголовокСтолбца" xfId="4"/>
    <cellStyle name="Значение" xfId="5"/>
    <cellStyle name="Обычный" xfId="0" builtinId="0"/>
    <cellStyle name="Процентный" xfId="1" builtinId="5"/>
    <cellStyle name="Формула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ORK\2015\&#1055;&#1077;&#1088;&#1077;&#1076;&#1072;&#1095;&#1072;%202013&#1075;%20&#1092;.3.1%20&#1086;&#1090;%20&#1047;&#1072;&#1081;&#1094;&#1077;&#1074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Форма 3.1"/>
      <sheetName val="Форма 3.1 (кварталы)"/>
      <sheetName val="Субабоненты"/>
      <sheetName val="Субабоненты (кварталы)"/>
      <sheetName val="Комментарии"/>
      <sheetName val="Проверка"/>
      <sheetName val="TEHSHEET"/>
      <sheetName val="et_union"/>
      <sheetName val="modUpdTemplMain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F8" t="str">
            <v>Ярославская область</v>
          </cell>
        </row>
        <row r="10">
          <cell r="F10">
            <v>2013</v>
          </cell>
        </row>
        <row r="13">
          <cell r="F13" t="str">
            <v>ОАО "Ярославский судостроительный завод"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H124"/>
  <sheetViews>
    <sheetView tabSelected="1" workbookViewId="0">
      <selection activeCell="I12" sqref="I12"/>
    </sheetView>
  </sheetViews>
  <sheetFormatPr defaultRowHeight="12.75" x14ac:dyDescent="0.2"/>
  <cols>
    <col min="1" max="1" width="37.85546875" customWidth="1"/>
    <col min="2" max="2" width="19" customWidth="1"/>
    <col min="3" max="3" width="9.28515625" customWidth="1"/>
    <col min="4" max="4" width="10.42578125" customWidth="1"/>
    <col min="5" max="5" width="13.42578125" customWidth="1"/>
    <col min="6" max="6" width="10.42578125" customWidth="1"/>
    <col min="7" max="7" width="14.140625" customWidth="1"/>
  </cols>
  <sheetData>
    <row r="1" spans="1:5" ht="19.5" customHeight="1" x14ac:dyDescent="0.2">
      <c r="A1" s="18" t="s">
        <v>22</v>
      </c>
      <c r="B1" s="18"/>
      <c r="C1" s="18"/>
      <c r="D1" s="18"/>
      <c r="E1" s="18"/>
    </row>
    <row r="2" spans="1:5" ht="39" customHeight="1" x14ac:dyDescent="0.2">
      <c r="A2" s="26" t="s">
        <v>33</v>
      </c>
      <c r="B2" s="26"/>
      <c r="C2" s="26"/>
      <c r="D2" s="26"/>
      <c r="E2" s="26"/>
    </row>
    <row r="4" spans="1:5" ht="60.75" customHeight="1" x14ac:dyDescent="0.2">
      <c r="A4" s="27" t="s">
        <v>29</v>
      </c>
      <c r="B4" s="28"/>
      <c r="C4" s="29" t="s">
        <v>1</v>
      </c>
      <c r="D4" s="30"/>
      <c r="E4" s="1" t="s">
        <v>2</v>
      </c>
    </row>
    <row r="5" spans="1:5" x14ac:dyDescent="0.2">
      <c r="A5" s="2" t="s">
        <v>3</v>
      </c>
      <c r="B5" s="3" t="s">
        <v>4</v>
      </c>
      <c r="C5" s="3" t="s">
        <v>5</v>
      </c>
      <c r="D5" s="3" t="s">
        <v>6</v>
      </c>
      <c r="E5" s="4" t="s">
        <v>4</v>
      </c>
    </row>
    <row r="6" spans="1:5" ht="25.5" x14ac:dyDescent="0.2">
      <c r="A6" s="5" t="s">
        <v>7</v>
      </c>
      <c r="B6" s="6"/>
      <c r="C6" s="6">
        <f>10714+6813</f>
        <v>17527</v>
      </c>
      <c r="D6" s="6"/>
      <c r="E6" s="6">
        <v>52792.67</v>
      </c>
    </row>
    <row r="7" spans="1:5" ht="25.5" x14ac:dyDescent="0.2">
      <c r="A7" s="5" t="s">
        <v>8</v>
      </c>
      <c r="B7" s="6"/>
      <c r="C7" s="6">
        <f>5197+28772</f>
        <v>33969</v>
      </c>
      <c r="D7" s="6"/>
      <c r="E7" s="6">
        <v>270894.73</v>
      </c>
    </row>
    <row r="8" spans="1:5" ht="25.5" x14ac:dyDescent="0.2">
      <c r="A8" s="5" t="s">
        <v>9</v>
      </c>
      <c r="B8" s="6"/>
      <c r="C8" s="6">
        <v>60088</v>
      </c>
      <c r="D8" s="6"/>
      <c r="E8" s="6"/>
    </row>
    <row r="9" spans="1:5" ht="25.5" x14ac:dyDescent="0.2">
      <c r="A9" s="5" t="s">
        <v>10</v>
      </c>
      <c r="B9" s="6"/>
      <c r="C9" s="6"/>
      <c r="D9" s="6">
        <v>11156382</v>
      </c>
      <c r="E9" s="6">
        <v>4885937.6399999997</v>
      </c>
    </row>
    <row r="10" spans="1:5" ht="25.5" x14ac:dyDescent="0.2">
      <c r="A10" s="8" t="s">
        <v>11</v>
      </c>
      <c r="B10" s="9"/>
      <c r="C10" s="6"/>
      <c r="D10" s="6"/>
      <c r="E10" s="9">
        <f>SUM(E6:E9)</f>
        <v>5209625.04</v>
      </c>
    </row>
    <row r="11" spans="1:5" x14ac:dyDescent="0.2">
      <c r="A11" s="8" t="s">
        <v>12</v>
      </c>
      <c r="B11" s="9">
        <v>2972382000</v>
      </c>
      <c r="C11" s="6"/>
      <c r="D11" s="6"/>
      <c r="E11" s="6"/>
    </row>
    <row r="12" spans="1:5" ht="25.5" x14ac:dyDescent="0.2">
      <c r="A12" s="8" t="s">
        <v>13</v>
      </c>
      <c r="B12" s="25">
        <f>E10/B11*100</f>
        <v>0.17526768228309819</v>
      </c>
      <c r="C12" s="6"/>
      <c r="D12" s="6"/>
      <c r="E12" s="6"/>
    </row>
    <row r="14" spans="1:5" x14ac:dyDescent="0.2">
      <c r="A14" s="12"/>
    </row>
    <row r="15" spans="1:5" x14ac:dyDescent="0.2">
      <c r="A15" s="12"/>
    </row>
    <row r="17" spans="1:8" x14ac:dyDescent="0.2">
      <c r="A17" t="s">
        <v>30</v>
      </c>
      <c r="B17" s="14"/>
      <c r="D17" t="s">
        <v>31</v>
      </c>
    </row>
    <row r="18" spans="1:8" x14ac:dyDescent="0.2">
      <c r="A18" t="s">
        <v>32</v>
      </c>
      <c r="B18" s="14"/>
    </row>
    <row r="21" spans="1:8" ht="19.5" customHeight="1" x14ac:dyDescent="0.2">
      <c r="A21" s="18" t="s">
        <v>22</v>
      </c>
      <c r="B21" s="18"/>
      <c r="C21" s="18"/>
      <c r="D21" s="18"/>
      <c r="E21" s="18"/>
    </row>
    <row r="22" spans="1:8" ht="39" customHeight="1" x14ac:dyDescent="0.2">
      <c r="A22" s="26" t="s">
        <v>21</v>
      </c>
      <c r="B22" s="26"/>
      <c r="C22" s="26"/>
      <c r="D22" s="26"/>
      <c r="E22" s="26"/>
    </row>
    <row r="25" spans="1:8" ht="69.75" customHeight="1" x14ac:dyDescent="0.2">
      <c r="A25" s="31" t="s">
        <v>28</v>
      </c>
      <c r="B25" s="32"/>
      <c r="C25" s="29" t="s">
        <v>1</v>
      </c>
      <c r="D25" s="30"/>
      <c r="E25" s="1" t="s">
        <v>2</v>
      </c>
    </row>
    <row r="26" spans="1:8" x14ac:dyDescent="0.2">
      <c r="A26" s="2" t="s">
        <v>3</v>
      </c>
      <c r="B26" s="3" t="s">
        <v>4</v>
      </c>
      <c r="C26" s="3" t="s">
        <v>5</v>
      </c>
      <c r="D26" s="3" t="s">
        <v>6</v>
      </c>
      <c r="E26" s="4" t="s">
        <v>4</v>
      </c>
      <c r="G26" s="22"/>
    </row>
    <row r="27" spans="1:8" ht="25.5" x14ac:dyDescent="0.2">
      <c r="A27" s="5" t="s">
        <v>24</v>
      </c>
      <c r="B27" s="6"/>
      <c r="C27" s="6">
        <f>5120+6444+48</f>
        <v>11612</v>
      </c>
      <c r="D27" s="6"/>
      <c r="E27" s="6">
        <f>118040+876+93789</f>
        <v>212705</v>
      </c>
      <c r="G27" s="23"/>
      <c r="H27" s="7"/>
    </row>
    <row r="28" spans="1:8" ht="25.5" x14ac:dyDescent="0.2">
      <c r="A28" s="5" t="s">
        <v>25</v>
      </c>
      <c r="B28" s="6"/>
      <c r="C28" s="6">
        <f>5444+48+36791</f>
        <v>42283</v>
      </c>
      <c r="D28" s="6"/>
      <c r="E28" s="6">
        <f>84357+742+570307</f>
        <v>655406</v>
      </c>
      <c r="G28" s="23"/>
      <c r="H28" s="7"/>
    </row>
    <row r="29" spans="1:8" ht="25.5" x14ac:dyDescent="0.2">
      <c r="A29" s="5" t="s">
        <v>9</v>
      </c>
      <c r="B29" s="6"/>
      <c r="C29" s="6">
        <v>77322</v>
      </c>
      <c r="D29" s="6"/>
      <c r="E29" s="6">
        <v>1278150</v>
      </c>
      <c r="G29" s="23"/>
      <c r="H29" s="7"/>
    </row>
    <row r="30" spans="1:8" ht="25.5" x14ac:dyDescent="0.2">
      <c r="A30" s="5" t="s">
        <v>10</v>
      </c>
      <c r="B30" s="6"/>
      <c r="C30" s="6"/>
      <c r="D30" s="6">
        <v>10568338</v>
      </c>
      <c r="E30" s="6">
        <v>4068498</v>
      </c>
      <c r="G30" s="23"/>
      <c r="H30" s="7"/>
    </row>
    <row r="31" spans="1:8" ht="25.5" x14ac:dyDescent="0.2">
      <c r="A31" s="8" t="s">
        <v>11</v>
      </c>
      <c r="B31" s="9"/>
      <c r="C31" s="6"/>
      <c r="D31" s="6"/>
      <c r="E31" s="9">
        <f>SUM(E27:E30)</f>
        <v>6214759</v>
      </c>
      <c r="G31" s="24"/>
      <c r="H31" s="7"/>
    </row>
    <row r="32" spans="1:8" x14ac:dyDescent="0.2">
      <c r="A32" s="8" t="s">
        <v>12</v>
      </c>
      <c r="B32" s="9">
        <v>1968706000</v>
      </c>
      <c r="C32" s="6"/>
      <c r="D32" s="6"/>
      <c r="E32" s="6"/>
      <c r="G32" s="22"/>
      <c r="H32" s="7"/>
    </row>
    <row r="33" spans="1:8" ht="25.5" x14ac:dyDescent="0.2">
      <c r="A33" s="8" t="s">
        <v>13</v>
      </c>
      <c r="B33" s="10">
        <f>E31/B32*100</f>
        <v>0.31567735355101267</v>
      </c>
      <c r="C33" s="6"/>
      <c r="D33" s="6"/>
      <c r="E33" s="6"/>
      <c r="G33" s="22"/>
      <c r="H33" s="7"/>
    </row>
    <row r="35" spans="1:8" x14ac:dyDescent="0.2">
      <c r="A35" s="11" t="s">
        <v>14</v>
      </c>
    </row>
    <row r="36" spans="1:8" x14ac:dyDescent="0.2">
      <c r="A36" s="12"/>
    </row>
    <row r="37" spans="1:8" x14ac:dyDescent="0.2">
      <c r="A37" s="12"/>
    </row>
    <row r="38" spans="1:8" x14ac:dyDescent="0.2">
      <c r="A38" s="12"/>
    </row>
    <row r="39" spans="1:8" x14ac:dyDescent="0.2">
      <c r="A39" s="12"/>
    </row>
    <row r="41" spans="1:8" x14ac:dyDescent="0.2">
      <c r="A41" s="13" t="s">
        <v>15</v>
      </c>
      <c r="C41" t="s">
        <v>16</v>
      </c>
      <c r="E41" s="14"/>
    </row>
    <row r="42" spans="1:8" ht="19.5" customHeight="1" x14ac:dyDescent="0.2">
      <c r="A42" s="18" t="s">
        <v>22</v>
      </c>
      <c r="B42" s="18"/>
      <c r="C42" s="18"/>
      <c r="D42" s="18"/>
      <c r="E42" s="18"/>
    </row>
    <row r="43" spans="1:8" ht="39" customHeight="1" x14ac:dyDescent="0.2">
      <c r="A43" s="26" t="s">
        <v>21</v>
      </c>
      <c r="B43" s="26"/>
      <c r="C43" s="26"/>
      <c r="D43" s="26"/>
      <c r="E43" s="26"/>
    </row>
    <row r="46" spans="1:8" ht="69.75" customHeight="1" x14ac:dyDescent="0.2">
      <c r="A46" s="31" t="s">
        <v>27</v>
      </c>
      <c r="B46" s="32"/>
      <c r="C46" s="29" t="s">
        <v>1</v>
      </c>
      <c r="D46" s="30"/>
      <c r="E46" s="1" t="s">
        <v>2</v>
      </c>
    </row>
    <row r="47" spans="1:8" x14ac:dyDescent="0.2">
      <c r="A47" s="2" t="s">
        <v>3</v>
      </c>
      <c r="B47" s="3" t="s">
        <v>4</v>
      </c>
      <c r="C47" s="3" t="s">
        <v>5</v>
      </c>
      <c r="D47" s="3" t="s">
        <v>6</v>
      </c>
      <c r="E47" s="4" t="s">
        <v>4</v>
      </c>
      <c r="G47" s="22"/>
    </row>
    <row r="48" spans="1:8" ht="25.5" x14ac:dyDescent="0.2">
      <c r="A48" s="5" t="s">
        <v>24</v>
      </c>
      <c r="B48" s="6"/>
      <c r="C48" s="6">
        <v>16747</v>
      </c>
      <c r="D48" s="6"/>
      <c r="E48" s="6">
        <f>166861+144701+1182</f>
        <v>312744</v>
      </c>
      <c r="G48" s="23"/>
      <c r="H48" s="7"/>
    </row>
    <row r="49" spans="1:8" ht="25.5" x14ac:dyDescent="0.2">
      <c r="A49" s="5" t="s">
        <v>25</v>
      </c>
      <c r="B49" s="6"/>
      <c r="C49" s="6">
        <v>43640</v>
      </c>
      <c r="D49" s="6"/>
      <c r="E49" s="6">
        <f>580773+103425+994</f>
        <v>685192</v>
      </c>
      <c r="G49" s="23"/>
      <c r="H49" s="7"/>
    </row>
    <row r="50" spans="1:8" ht="25.5" x14ac:dyDescent="0.2">
      <c r="A50" s="5" t="s">
        <v>9</v>
      </c>
      <c r="B50" s="6"/>
      <c r="C50" s="6">
        <v>78550</v>
      </c>
      <c r="D50" s="6"/>
      <c r="E50" s="6">
        <f>32211+1225339</f>
        <v>1257550</v>
      </c>
      <c r="G50" s="23"/>
      <c r="H50" s="7"/>
    </row>
    <row r="51" spans="1:8" ht="25.5" x14ac:dyDescent="0.2">
      <c r="A51" s="5" t="s">
        <v>10</v>
      </c>
      <c r="B51" s="6"/>
      <c r="C51" s="6"/>
      <c r="D51" s="6">
        <v>9031061</v>
      </c>
      <c r="E51" s="6">
        <v>4058312.77</v>
      </c>
      <c r="G51" s="23"/>
      <c r="H51" s="7"/>
    </row>
    <row r="52" spans="1:8" ht="25.5" x14ac:dyDescent="0.2">
      <c r="A52" s="8" t="s">
        <v>11</v>
      </c>
      <c r="B52" s="9"/>
      <c r="C52" s="6"/>
      <c r="D52" s="6"/>
      <c r="E52" s="9">
        <f>SUM(E48:E51)</f>
        <v>6313798.7699999996</v>
      </c>
      <c r="G52" s="24"/>
      <c r="H52" s="7"/>
    </row>
    <row r="53" spans="1:8" x14ac:dyDescent="0.2">
      <c r="A53" s="8" t="s">
        <v>12</v>
      </c>
      <c r="B53" s="9">
        <v>3729904000</v>
      </c>
      <c r="C53" s="6"/>
      <c r="D53" s="6"/>
      <c r="E53" s="6"/>
      <c r="G53" s="22"/>
      <c r="H53" s="7"/>
    </row>
    <row r="54" spans="1:8" ht="25.5" x14ac:dyDescent="0.2">
      <c r="A54" s="8" t="s">
        <v>13</v>
      </c>
      <c r="B54" s="10">
        <f>E52/B53*100</f>
        <v>0.1692751011822288</v>
      </c>
      <c r="C54" s="6"/>
      <c r="D54" s="6"/>
      <c r="E54" s="6"/>
      <c r="G54" s="22"/>
      <c r="H54" s="7"/>
    </row>
    <row r="56" spans="1:8" x14ac:dyDescent="0.2">
      <c r="A56" s="11" t="s">
        <v>14</v>
      </c>
    </row>
    <row r="57" spans="1:8" x14ac:dyDescent="0.2">
      <c r="A57" s="12"/>
    </row>
    <row r="58" spans="1:8" x14ac:dyDescent="0.2">
      <c r="A58" s="12"/>
    </row>
    <row r="59" spans="1:8" x14ac:dyDescent="0.2">
      <c r="A59" s="12"/>
    </row>
    <row r="60" spans="1:8" x14ac:dyDescent="0.2">
      <c r="A60" s="12"/>
    </row>
    <row r="62" spans="1:8" x14ac:dyDescent="0.2">
      <c r="A62" s="13" t="s">
        <v>15</v>
      </c>
      <c r="C62" t="s">
        <v>16</v>
      </c>
      <c r="E62" s="14"/>
    </row>
    <row r="64" spans="1:8" ht="19.5" customHeight="1" x14ac:dyDescent="0.2">
      <c r="A64" s="18" t="s">
        <v>22</v>
      </c>
      <c r="B64" s="18"/>
      <c r="C64" s="18"/>
      <c r="D64" s="18"/>
      <c r="E64" s="18"/>
    </row>
    <row r="65" spans="1:8" ht="39" customHeight="1" x14ac:dyDescent="0.2">
      <c r="A65" s="26" t="s">
        <v>21</v>
      </c>
      <c r="B65" s="26"/>
      <c r="C65" s="26"/>
      <c r="D65" s="26"/>
      <c r="E65" s="26"/>
    </row>
    <row r="68" spans="1:8" ht="69.75" customHeight="1" x14ac:dyDescent="0.2">
      <c r="A68" s="31" t="s">
        <v>23</v>
      </c>
      <c r="B68" s="32"/>
      <c r="C68" s="29" t="s">
        <v>1</v>
      </c>
      <c r="D68" s="30"/>
      <c r="E68" s="1" t="s">
        <v>2</v>
      </c>
    </row>
    <row r="69" spans="1:8" x14ac:dyDescent="0.2">
      <c r="A69" s="2" t="s">
        <v>3</v>
      </c>
      <c r="B69" s="3" t="s">
        <v>4</v>
      </c>
      <c r="C69" s="3" t="s">
        <v>5</v>
      </c>
      <c r="D69" s="3" t="s">
        <v>6</v>
      </c>
      <c r="E69" s="4" t="s">
        <v>4</v>
      </c>
    </row>
    <row r="70" spans="1:8" ht="25.5" x14ac:dyDescent="0.2">
      <c r="A70" s="5" t="s">
        <v>24</v>
      </c>
      <c r="B70" s="6"/>
      <c r="C70" s="6">
        <v>22014</v>
      </c>
      <c r="D70" s="6"/>
      <c r="E70" s="6">
        <f>194072+185539+27101+4928+581</f>
        <v>412221</v>
      </c>
      <c r="H70" s="7"/>
    </row>
    <row r="71" spans="1:8" ht="25.5" x14ac:dyDescent="0.2">
      <c r="A71" s="5" t="s">
        <v>25</v>
      </c>
      <c r="B71" s="6"/>
      <c r="C71" s="6">
        <v>40997</v>
      </c>
      <c r="D71" s="6"/>
      <c r="E71" s="6">
        <f>527773+4194+22296+70470+473</f>
        <v>625206</v>
      </c>
      <c r="H71" s="7"/>
    </row>
    <row r="72" spans="1:8" ht="25.5" x14ac:dyDescent="0.2">
      <c r="A72" s="5" t="s">
        <v>9</v>
      </c>
      <c r="B72" s="6"/>
      <c r="C72" s="6">
        <v>85461</v>
      </c>
      <c r="D72" s="6"/>
      <c r="E72" s="6">
        <v>1311623</v>
      </c>
      <c r="H72" s="7"/>
    </row>
    <row r="73" spans="1:8" ht="25.5" x14ac:dyDescent="0.2">
      <c r="A73" s="5" t="s">
        <v>10</v>
      </c>
      <c r="B73" s="6"/>
      <c r="C73" s="6"/>
      <c r="D73" s="6">
        <v>8307151</v>
      </c>
      <c r="E73" s="6">
        <v>3660627.15</v>
      </c>
      <c r="G73" t="s">
        <v>26</v>
      </c>
      <c r="H73" s="7"/>
    </row>
    <row r="74" spans="1:8" ht="25.5" x14ac:dyDescent="0.2">
      <c r="A74" s="8" t="s">
        <v>11</v>
      </c>
      <c r="B74" s="9"/>
      <c r="C74" s="6"/>
      <c r="D74" s="6"/>
      <c r="E74" s="9">
        <f>SUM(E70:E73)</f>
        <v>6009677.1500000004</v>
      </c>
      <c r="H74" s="7"/>
    </row>
    <row r="75" spans="1:8" x14ac:dyDescent="0.2">
      <c r="A75" s="8" t="s">
        <v>12</v>
      </c>
      <c r="B75" s="9">
        <v>2912317000</v>
      </c>
      <c r="C75" s="6"/>
      <c r="D75" s="6"/>
      <c r="E75" s="6"/>
      <c r="H75" s="7"/>
    </row>
    <row r="76" spans="1:8" ht="25.5" x14ac:dyDescent="0.2">
      <c r="A76" s="8" t="s">
        <v>13</v>
      </c>
      <c r="B76" s="10">
        <f>E74/B75*100</f>
        <v>0.20635381210218534</v>
      </c>
      <c r="C76" s="6"/>
      <c r="D76" s="6"/>
      <c r="E76" s="6"/>
      <c r="H76" s="7"/>
    </row>
    <row r="78" spans="1:8" x14ac:dyDescent="0.2">
      <c r="A78" s="11" t="s">
        <v>14</v>
      </c>
    </row>
    <row r="79" spans="1:8" x14ac:dyDescent="0.2">
      <c r="A79" s="12"/>
    </row>
    <row r="80" spans="1:8" x14ac:dyDescent="0.2">
      <c r="A80" s="12"/>
    </row>
    <row r="81" spans="1:8" x14ac:dyDescent="0.2">
      <c r="A81" s="12"/>
    </row>
    <row r="82" spans="1:8" x14ac:dyDescent="0.2">
      <c r="A82" s="12"/>
    </row>
    <row r="84" spans="1:8" x14ac:dyDescent="0.2">
      <c r="A84" s="13" t="s">
        <v>15</v>
      </c>
      <c r="C84" t="s">
        <v>16</v>
      </c>
      <c r="E84" s="14"/>
    </row>
    <row r="85" spans="1:8" ht="13.5" thickBot="1" x14ac:dyDescent="0.25">
      <c r="A85" s="19"/>
      <c r="B85" s="19"/>
      <c r="C85" s="19"/>
      <c r="D85" s="19"/>
      <c r="E85" s="19"/>
    </row>
    <row r="86" spans="1:8" ht="19.5" customHeight="1" x14ac:dyDescent="0.2">
      <c r="A86" s="18" t="s">
        <v>22</v>
      </c>
      <c r="B86" s="18"/>
      <c r="C86" s="18"/>
      <c r="D86" s="18"/>
      <c r="E86" s="18"/>
    </row>
    <row r="87" spans="1:8" ht="39" customHeight="1" x14ac:dyDescent="0.2">
      <c r="A87" s="26" t="s">
        <v>21</v>
      </c>
      <c r="B87" s="26"/>
      <c r="C87" s="26"/>
      <c r="D87" s="26"/>
      <c r="E87" s="26"/>
    </row>
    <row r="90" spans="1:8" ht="69.75" customHeight="1" x14ac:dyDescent="0.2">
      <c r="A90" s="31" t="s">
        <v>0</v>
      </c>
      <c r="B90" s="32"/>
      <c r="C90" s="29" t="s">
        <v>1</v>
      </c>
      <c r="D90" s="30"/>
      <c r="E90" s="1" t="s">
        <v>2</v>
      </c>
    </row>
    <row r="91" spans="1:8" x14ac:dyDescent="0.2">
      <c r="A91" s="2" t="s">
        <v>3</v>
      </c>
      <c r="B91" s="3" t="s">
        <v>4</v>
      </c>
      <c r="C91" s="3" t="s">
        <v>5</v>
      </c>
      <c r="D91" s="3" t="s">
        <v>6</v>
      </c>
      <c r="E91" s="4" t="s">
        <v>4</v>
      </c>
    </row>
    <row r="92" spans="1:8" x14ac:dyDescent="0.2">
      <c r="A92" s="5" t="s">
        <v>20</v>
      </c>
      <c r="B92" s="6"/>
      <c r="C92" s="6">
        <v>21580</v>
      </c>
      <c r="D92" s="6"/>
      <c r="E92" s="6">
        <f>104+13075+27868+160572+3827+3241+6588+171915</f>
        <v>387190</v>
      </c>
      <c r="H92" s="7"/>
    </row>
    <row r="93" spans="1:8" ht="25.5" x14ac:dyDescent="0.2">
      <c r="A93" s="5" t="s">
        <v>8</v>
      </c>
      <c r="B93" s="6"/>
      <c r="C93" s="6">
        <v>42873</v>
      </c>
      <c r="D93" s="6"/>
      <c r="E93" s="6">
        <f>3542+622+5323+13097+23162+58565+3193+2937+5904+78534+145640+305964</f>
        <v>646483</v>
      </c>
      <c r="H93" s="7"/>
    </row>
    <row r="94" spans="1:8" ht="25.5" x14ac:dyDescent="0.2">
      <c r="A94" s="5" t="s">
        <v>9</v>
      </c>
      <c r="B94" s="6"/>
      <c r="C94" s="6">
        <v>93021</v>
      </c>
      <c r="D94" s="6"/>
      <c r="E94" s="6">
        <v>1371429</v>
      </c>
      <c r="H94" s="7"/>
    </row>
    <row r="95" spans="1:8" ht="25.5" x14ac:dyDescent="0.2">
      <c r="A95" s="5" t="s">
        <v>10</v>
      </c>
      <c r="B95" s="6"/>
      <c r="C95" s="6"/>
      <c r="D95" s="6">
        <v>5163616</v>
      </c>
      <c r="E95" s="6">
        <f>D95*0.4591635</f>
        <v>2370943.9952159999</v>
      </c>
      <c r="H95" s="7"/>
    </row>
    <row r="96" spans="1:8" ht="25.5" x14ac:dyDescent="0.2">
      <c r="A96" s="8" t="s">
        <v>11</v>
      </c>
      <c r="B96" s="9"/>
      <c r="C96" s="6"/>
      <c r="D96" s="6"/>
      <c r="E96" s="9">
        <f>SUM(E92:E95)</f>
        <v>4776045.9952159999</v>
      </c>
      <c r="H96" s="7"/>
    </row>
    <row r="97" spans="1:8" x14ac:dyDescent="0.2">
      <c r="A97" s="8" t="s">
        <v>12</v>
      </c>
      <c r="B97" s="9">
        <v>1977305000</v>
      </c>
      <c r="C97" s="6"/>
      <c r="D97" s="6"/>
      <c r="E97" s="6"/>
      <c r="H97" s="7"/>
    </row>
    <row r="98" spans="1:8" ht="25.5" x14ac:dyDescent="0.2">
      <c r="A98" s="8" t="s">
        <v>13</v>
      </c>
      <c r="B98" s="10">
        <f>E96/B97*100</f>
        <v>0.24154321135161244</v>
      </c>
      <c r="C98" s="6"/>
      <c r="D98" s="6"/>
      <c r="E98" s="6"/>
      <c r="H98" s="7"/>
    </row>
    <row r="100" spans="1:8" x14ac:dyDescent="0.2">
      <c r="A100" s="11" t="s">
        <v>14</v>
      </c>
    </row>
    <row r="101" spans="1:8" x14ac:dyDescent="0.2">
      <c r="A101" s="12"/>
    </row>
    <row r="102" spans="1:8" x14ac:dyDescent="0.2">
      <c r="A102" s="12"/>
    </row>
    <row r="103" spans="1:8" x14ac:dyDescent="0.2">
      <c r="A103" s="12"/>
    </row>
    <row r="104" spans="1:8" x14ac:dyDescent="0.2">
      <c r="A104" s="12"/>
    </row>
    <row r="106" spans="1:8" ht="13.5" thickBot="1" x14ac:dyDescent="0.25">
      <c r="A106" s="20" t="s">
        <v>15</v>
      </c>
      <c r="B106" s="19"/>
      <c r="C106" s="19" t="s">
        <v>16</v>
      </c>
      <c r="D106" s="19"/>
      <c r="E106" s="21"/>
    </row>
    <row r="108" spans="1:8" ht="63" customHeight="1" x14ac:dyDescent="0.2">
      <c r="A108" s="31" t="s">
        <v>17</v>
      </c>
      <c r="B108" s="32"/>
      <c r="C108" s="29" t="s">
        <v>1</v>
      </c>
      <c r="D108" s="30"/>
      <c r="E108" s="1" t="s">
        <v>2</v>
      </c>
      <c r="G108" s="17"/>
    </row>
    <row r="109" spans="1:8" x14ac:dyDescent="0.2">
      <c r="A109" s="2" t="s">
        <v>3</v>
      </c>
      <c r="B109" s="3" t="s">
        <v>4</v>
      </c>
      <c r="C109" s="3" t="s">
        <v>5</v>
      </c>
      <c r="D109" s="3" t="s">
        <v>6</v>
      </c>
      <c r="E109" s="4" t="s">
        <v>4</v>
      </c>
    </row>
    <row r="110" spans="1:8" ht="25.5" x14ac:dyDescent="0.2">
      <c r="A110" s="5" t="s">
        <v>7</v>
      </c>
      <c r="B110" s="6"/>
      <c r="C110" s="16">
        <v>12730</v>
      </c>
      <c r="D110" s="16"/>
      <c r="E110" s="6">
        <v>207753.60000000001</v>
      </c>
      <c r="H110" s="7"/>
    </row>
    <row r="111" spans="1:8" ht="25.5" x14ac:dyDescent="0.2">
      <c r="A111" s="5" t="s">
        <v>8</v>
      </c>
      <c r="B111" s="6"/>
      <c r="C111" s="16">
        <v>45920</v>
      </c>
      <c r="D111" s="16"/>
      <c r="E111" s="6">
        <v>619920</v>
      </c>
      <c r="H111" s="7"/>
    </row>
    <row r="112" spans="1:8" ht="25.5" x14ac:dyDescent="0.2">
      <c r="A112" s="5" t="s">
        <v>9</v>
      </c>
      <c r="B112" s="6"/>
      <c r="C112" s="16">
        <v>58709</v>
      </c>
      <c r="D112" s="16"/>
      <c r="E112" s="6">
        <v>853041.77</v>
      </c>
      <c r="H112" s="7"/>
    </row>
    <row r="113" spans="1:8" ht="25.5" x14ac:dyDescent="0.2">
      <c r="A113" s="5" t="s">
        <v>10</v>
      </c>
      <c r="B113" s="6"/>
      <c r="C113" s="16"/>
      <c r="D113" s="16">
        <v>4466096</v>
      </c>
      <c r="E113" s="6">
        <v>2075871.12</v>
      </c>
      <c r="H113" s="7"/>
    </row>
    <row r="114" spans="1:8" ht="25.5" x14ac:dyDescent="0.2">
      <c r="A114" s="8" t="s">
        <v>11</v>
      </c>
      <c r="B114" s="9"/>
      <c r="C114" s="6"/>
      <c r="D114" s="6"/>
      <c r="E114" s="9">
        <f>SUM(E110:E113)</f>
        <v>3756586.49</v>
      </c>
      <c r="H114" s="7"/>
    </row>
    <row r="115" spans="1:8" ht="15" customHeight="1" x14ac:dyDescent="0.2">
      <c r="A115" s="15" t="s">
        <v>12</v>
      </c>
      <c r="B115" s="9">
        <v>1050699000</v>
      </c>
      <c r="C115" s="6"/>
      <c r="D115" s="6"/>
      <c r="E115" s="6"/>
      <c r="H115" s="7"/>
    </row>
    <row r="116" spans="1:8" ht="25.5" x14ac:dyDescent="0.2">
      <c r="A116" s="8" t="s">
        <v>13</v>
      </c>
      <c r="B116" s="10">
        <f>E114/B115*100</f>
        <v>0.35753212765977699</v>
      </c>
      <c r="C116" s="6"/>
      <c r="D116" s="6"/>
      <c r="E116" s="6"/>
      <c r="H116" s="7"/>
    </row>
    <row r="118" spans="1:8" x14ac:dyDescent="0.2">
      <c r="A118" s="11" t="s">
        <v>14</v>
      </c>
    </row>
    <row r="119" spans="1:8" x14ac:dyDescent="0.2">
      <c r="A119" s="12" t="s">
        <v>18</v>
      </c>
    </row>
    <row r="120" spans="1:8" x14ac:dyDescent="0.2">
      <c r="A120" s="12" t="s">
        <v>19</v>
      </c>
    </row>
    <row r="121" spans="1:8" x14ac:dyDescent="0.2">
      <c r="A121" s="12"/>
    </row>
    <row r="122" spans="1:8" x14ac:dyDescent="0.2">
      <c r="A122" s="12"/>
    </row>
    <row r="124" spans="1:8" x14ac:dyDescent="0.2">
      <c r="A124" s="13" t="s">
        <v>15</v>
      </c>
      <c r="C124" t="s">
        <v>16</v>
      </c>
      <c r="E124" s="14"/>
    </row>
  </sheetData>
  <mergeCells count="17">
    <mergeCell ref="A108:B108"/>
    <mergeCell ref="C108:D108"/>
    <mergeCell ref="A68:B68"/>
    <mergeCell ref="C68:D68"/>
    <mergeCell ref="A65:E65"/>
    <mergeCell ref="A87:E87"/>
    <mergeCell ref="A90:B90"/>
    <mergeCell ref="C90:D90"/>
    <mergeCell ref="A43:E43"/>
    <mergeCell ref="A46:B46"/>
    <mergeCell ref="C46:D46"/>
    <mergeCell ref="A2:E2"/>
    <mergeCell ref="A4:B4"/>
    <mergeCell ref="C4:D4"/>
    <mergeCell ref="A22:E22"/>
    <mergeCell ref="A25:B25"/>
    <mergeCell ref="C25:D25"/>
  </mergeCells>
  <pageMargins left="0.70866141732283472" right="0" top="0.35433070866141736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Выручка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JSZ</dc:creator>
  <cp:lastModifiedBy>sarc</cp:lastModifiedBy>
  <cp:lastPrinted>2021-04-14T07:26:51Z</cp:lastPrinted>
  <dcterms:created xsi:type="dcterms:W3CDTF">2018-03-14T11:04:49Z</dcterms:created>
  <dcterms:modified xsi:type="dcterms:W3CDTF">2021-04-14T12:54:45Z</dcterms:modified>
</cp:coreProperties>
</file>